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s\Downloads\"/>
    </mc:Choice>
  </mc:AlternateContent>
  <xr:revisionPtr revIDLastSave="0" documentId="13_ncr:1_{D62EC37B-4A0D-4F6A-A1A3-D3F46B8B43E7}" xr6:coauthVersionLast="47" xr6:coauthVersionMax="47" xr10:uidLastSave="{00000000-0000-0000-0000-000000000000}"/>
  <bookViews>
    <workbookView xWindow="-108" yWindow="-108" windowWidth="23256" windowHeight="12456" xr2:uid="{E8108D9A-936D-47E3-B574-0F8B28FF3232}"/>
  </bookViews>
  <sheets>
    <sheet name="Декабрь_1кв_1корпус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20" i="2"/>
  <c r="G21" i="2"/>
  <c r="G22" i="2"/>
  <c r="G23" i="2"/>
  <c r="G24" i="2"/>
  <c r="G26" i="2"/>
  <c r="G27" i="2"/>
  <c r="G30" i="2"/>
  <c r="G32" i="2"/>
  <c r="G33" i="2"/>
  <c r="G35" i="2"/>
  <c r="G36" i="2"/>
  <c r="G37" i="2"/>
  <c r="G38" i="2"/>
  <c r="G8" i="2"/>
  <c r="G6" i="2"/>
  <c r="E7" i="2"/>
  <c r="G7" i="2" s="1"/>
  <c r="G9" i="2" s="1"/>
  <c r="E8" i="2"/>
  <c r="E31" i="2"/>
  <c r="E25" i="2"/>
  <c r="E13" i="2"/>
  <c r="E12" i="2" s="1"/>
  <c r="E11" i="2" l="1"/>
  <c r="F11" i="2" s="1"/>
  <c r="B34" i="2"/>
  <c r="G34" i="2" s="1"/>
  <c r="B31" i="2"/>
  <c r="G31" i="2" s="1"/>
  <c r="B28" i="2"/>
  <c r="G28" i="2" s="1"/>
  <c r="B29" i="2"/>
  <c r="G29" i="2" s="1"/>
  <c r="B25" i="2"/>
  <c r="G25" i="2" s="1"/>
  <c r="B19" i="2"/>
  <c r="B9" i="2"/>
  <c r="E6" i="2" s="1"/>
  <c r="E9" i="2" s="1"/>
  <c r="B12" i="2" l="1"/>
  <c r="G12" i="2" s="1"/>
  <c r="G19" i="2"/>
  <c r="B11" i="2"/>
  <c r="C11" i="2" l="1"/>
  <c r="G11" i="2"/>
</calcChain>
</file>

<file path=xl/sharedStrings.xml><?xml version="1.0" encoding="utf-8"?>
<sst xmlns="http://schemas.openxmlformats.org/spreadsheetml/2006/main" count="69" uniqueCount="45">
  <si>
    <t>Поступило на р/счет</t>
  </si>
  <si>
    <t>Расходы</t>
  </si>
  <si>
    <t>Страховые выплаты</t>
  </si>
  <si>
    <t>НДФЛ</t>
  </si>
  <si>
    <t>Бухгалтерские услуги</t>
  </si>
  <si>
    <t>Заработная плата</t>
  </si>
  <si>
    <t>Ремонт котельной</t>
  </si>
  <si>
    <t xml:space="preserve">Уборка снега </t>
  </si>
  <si>
    <t>Возврат займа</t>
  </si>
  <si>
    <t>Запчасти, материалы, инструменты, канцтовары</t>
  </si>
  <si>
    <t>Обустройство территории</t>
  </si>
  <si>
    <t>Оплата поставщикам, в т.ч.</t>
  </si>
  <si>
    <t>АО "Мособлгаз" Север</t>
  </si>
  <si>
    <t>АО "Мосэнергосбыт"</t>
  </si>
  <si>
    <t>ООО "Газром межрегионгаз" Москва</t>
  </si>
  <si>
    <t>ООО "3С"</t>
  </si>
  <si>
    <t>"О-Пушкино"</t>
  </si>
  <si>
    <t>МКУ "Многофункциональный центр предоставления государственных и муниципальных услуг Пушкинского ГО"</t>
  </si>
  <si>
    <t>ООО "ОК Митол"</t>
  </si>
  <si>
    <t>ООО "Бурмистр.ру"</t>
  </si>
  <si>
    <t>Точка ПАО Банка ФК "Открытие"</t>
  </si>
  <si>
    <t>1 корпус</t>
  </si>
  <si>
    <t>Устранение засора</t>
  </si>
  <si>
    <t>ИП Королев П.С.(домофон)</t>
  </si>
  <si>
    <t>ПО Контур-Экстерн</t>
  </si>
  <si>
    <t xml:space="preserve"> ДС на 01.04.22</t>
  </si>
  <si>
    <t>Остаток ДС на 19.06.22</t>
  </si>
  <si>
    <t>Ремонтно-восстановительные работы системы АПС и системы оповещания и управления эвакуацией (СОУЭ)</t>
  </si>
  <si>
    <t>Займ</t>
  </si>
  <si>
    <t>Прочее (Гос.пошлина, возврат ошибочных платежей)</t>
  </si>
  <si>
    <t>Освещение (лампы)</t>
  </si>
  <si>
    <t>Оборудование для диспетчеризации</t>
  </si>
  <si>
    <t>Отчетный период 01.12.21-01.04.22</t>
  </si>
  <si>
    <t>Отчетный период 01.04.22-19.06.22</t>
  </si>
  <si>
    <t>Остаток ДС на конец периода</t>
  </si>
  <si>
    <t xml:space="preserve"> ДС на начало периода</t>
  </si>
  <si>
    <t>Отчетный период Декабрь 2021   -  1полугодие 2022 (01.12.21-19.06.22)года</t>
  </si>
  <si>
    <t>Отчет по расходам  1 корпуса за Декабрь 2021 г. и 1 полугодие 2022 года</t>
  </si>
  <si>
    <t>"О-Пушкино" (услуги диспетчера)</t>
  </si>
  <si>
    <t>ООО "ОК Митол" (обслуживание лифтов)</t>
  </si>
  <si>
    <t>ООО "Бурмистр.ру" (электронное обслуживание диспетчеризации)</t>
  </si>
  <si>
    <t>Точка ПАО Банка ФК "Открытие" (обслуживание расчетного счета)</t>
  </si>
  <si>
    <t>Страховые выплаты (налоги на з/п)</t>
  </si>
  <si>
    <t>Освещение (электроэнергия для обслуживания общедомового имущества)</t>
  </si>
  <si>
    <t>ПО Контур-Экстерн (электронные услуги по сдаче налоговой отчетности)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</si>
</sst>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1" fillId="0" borderId="1" xfId="0" applyFont="1" applyBorder="1"/>
    <xf numFmtId="0" fontId="0" fillId="0" borderId="2" xfId="0" applyBorder="1"/>
    <xf numFmtId="0" fontId="2" fillId="0" borderId="2" xfId="0" applyFont="1" applyBorder="1"/>
    <xf numFmtId="4" fontId="2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2" borderId="0" xfId="0" applyFont="1" applyFill="1"/>
    <xf numFmtId="4" fontId="5" fillId="0" borderId="1" xfId="0" applyNumberFormat="1" applyFont="1" applyBorder="1"/>
    <xf numFmtId="0" fontId="2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Fill="1" applyBorder="1"/>
    <xf numFmtId="0" fontId="6" fillId="0" borderId="1" xfId="0" applyFont="1" applyBorder="1"/>
    <xf numFmtId="0" fontId="2" fillId="0" borderId="4" xfId="0" applyFont="1" applyBorder="1"/>
    <xf numFmtId="4" fontId="2" fillId="0" borderId="3" xfId="0" applyNumberFormat="1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AE39-820A-459D-9C84-E5E7D564D87B}">
  <dimension ref="A2:G38"/>
  <sheetViews>
    <sheetView tabSelected="1" workbookViewId="0">
      <selection activeCell="A5" sqref="A5"/>
    </sheetView>
  </sheetViews>
  <sheetFormatPr defaultRowHeight="14.4" x14ac:dyDescent="0.3"/>
  <cols>
    <col min="1" max="1" width="50.88671875" customWidth="1"/>
    <col min="2" max="2" width="24.44140625" customWidth="1"/>
    <col min="3" max="3" width="2.44140625" customWidth="1"/>
    <col min="4" max="4" width="47.88671875" hidden="1" customWidth="1"/>
    <col min="5" max="5" width="23.5546875" customWidth="1"/>
    <col min="6" max="6" width="2.33203125" customWidth="1"/>
    <col min="7" max="7" width="28.44140625" customWidth="1"/>
  </cols>
  <sheetData>
    <row r="2" spans="1:7" ht="17.399999999999999" x14ac:dyDescent="0.3">
      <c r="A2" s="26" t="s">
        <v>37</v>
      </c>
      <c r="B2" s="26"/>
      <c r="C2" s="26"/>
      <c r="D2" s="26"/>
      <c r="E2" s="26"/>
      <c r="F2" s="26"/>
      <c r="G2" s="26"/>
    </row>
    <row r="4" spans="1:7" ht="17.399999999999999" x14ac:dyDescent="0.3">
      <c r="A4" s="11" t="s">
        <v>21</v>
      </c>
    </row>
    <row r="5" spans="1:7" ht="62.4" x14ac:dyDescent="0.3">
      <c r="A5" s="21"/>
      <c r="B5" s="22" t="s">
        <v>32</v>
      </c>
      <c r="C5" s="23"/>
      <c r="D5" s="23"/>
      <c r="E5" s="22" t="s">
        <v>33</v>
      </c>
      <c r="F5" s="23"/>
      <c r="G5" s="22" t="s">
        <v>36</v>
      </c>
    </row>
    <row r="6" spans="1:7" ht="15.6" x14ac:dyDescent="0.3">
      <c r="A6" s="19" t="s">
        <v>35</v>
      </c>
      <c r="B6" s="20">
        <v>0</v>
      </c>
      <c r="D6" s="19" t="s">
        <v>25</v>
      </c>
      <c r="E6" s="20">
        <f>B9</f>
        <v>288664.44999999972</v>
      </c>
      <c r="G6" s="20">
        <f>B6</f>
        <v>0</v>
      </c>
    </row>
    <row r="7" spans="1:7" ht="15.6" x14ac:dyDescent="0.3">
      <c r="A7" s="5" t="s">
        <v>0</v>
      </c>
      <c r="B7" s="6">
        <v>2871660.76</v>
      </c>
      <c r="D7" s="5" t="s">
        <v>0</v>
      </c>
      <c r="E7" s="6">
        <f>2300348.91-7500</f>
        <v>2292848.91</v>
      </c>
      <c r="G7" s="6">
        <f>B7+E7</f>
        <v>5164509.67</v>
      </c>
    </row>
    <row r="8" spans="1:7" ht="15.6" x14ac:dyDescent="0.3">
      <c r="A8" s="5" t="s">
        <v>1</v>
      </c>
      <c r="B8" s="6">
        <v>2582996.31</v>
      </c>
      <c r="D8" s="5" t="s">
        <v>1</v>
      </c>
      <c r="E8" s="6">
        <f>2358326.75-13599+6099</f>
        <v>2350826.75</v>
      </c>
      <c r="G8" s="6">
        <f>B8+E8</f>
        <v>4933823.0600000005</v>
      </c>
    </row>
    <row r="9" spans="1:7" ht="15.6" x14ac:dyDescent="0.3">
      <c r="A9" s="5" t="s">
        <v>34</v>
      </c>
      <c r="B9" s="6">
        <f>B6+B7-B8</f>
        <v>288664.44999999972</v>
      </c>
      <c r="D9" s="5" t="s">
        <v>26</v>
      </c>
      <c r="E9" s="6">
        <f>E6+E7-E8</f>
        <v>230686.60999999987</v>
      </c>
      <c r="G9" s="6">
        <f>G6+G7-G8</f>
        <v>230686.6099999994</v>
      </c>
    </row>
    <row r="10" spans="1:7" ht="15.6" x14ac:dyDescent="0.3">
      <c r="A10" s="4"/>
      <c r="B10" s="1"/>
      <c r="D10" s="4"/>
      <c r="E10" s="1"/>
      <c r="G10" s="18"/>
    </row>
    <row r="11" spans="1:7" ht="15.6" x14ac:dyDescent="0.3">
      <c r="A11" s="13" t="s">
        <v>1</v>
      </c>
      <c r="B11" s="8">
        <f>SUM(B12,B24:B36)</f>
        <v>2582996.31</v>
      </c>
      <c r="C11" s="2">
        <f>B8-B11</f>
        <v>0</v>
      </c>
      <c r="D11" s="13" t="s">
        <v>1</v>
      </c>
      <c r="E11" s="8">
        <f>SUM(E12,E24:E38)</f>
        <v>2350826.75</v>
      </c>
      <c r="F11" s="2">
        <f>E8-E11</f>
        <v>0</v>
      </c>
      <c r="G11" s="8">
        <f>B11+E11</f>
        <v>4933823.0600000005</v>
      </c>
    </row>
    <row r="12" spans="1:7" ht="15.6" x14ac:dyDescent="0.3">
      <c r="A12" s="7" t="s">
        <v>11</v>
      </c>
      <c r="B12" s="6">
        <f>B13+B14+B15+B16+B17+B18+B19+B20+B21+B22+B23</f>
        <v>1290236.24</v>
      </c>
      <c r="D12" s="7" t="s">
        <v>11</v>
      </c>
      <c r="E12" s="6">
        <f>E13+E14+E15+E16+E17+E18+E19+E20+E21+E22+E23</f>
        <v>951940.95000000007</v>
      </c>
      <c r="G12" s="6">
        <f t="shared" ref="G12:G38" si="0">B12+E12</f>
        <v>2242177.19</v>
      </c>
    </row>
    <row r="13" spans="1:7" ht="15.6" x14ac:dyDescent="0.3">
      <c r="A13" s="10" t="s">
        <v>12</v>
      </c>
      <c r="B13" s="12">
        <v>703897.19</v>
      </c>
      <c r="C13" s="2"/>
      <c r="D13" s="9" t="s">
        <v>12</v>
      </c>
      <c r="E13" s="12">
        <f>447928.93+8627.19</f>
        <v>456556.12</v>
      </c>
      <c r="G13" s="12">
        <f t="shared" si="0"/>
        <v>1160453.31</v>
      </c>
    </row>
    <row r="14" spans="1:7" ht="15.6" x14ac:dyDescent="0.3">
      <c r="A14" s="10" t="s">
        <v>13</v>
      </c>
      <c r="B14" s="12">
        <v>334542.78000000003</v>
      </c>
      <c r="D14" s="9" t="s">
        <v>13</v>
      </c>
      <c r="E14" s="12">
        <v>182702.52</v>
      </c>
      <c r="G14" s="12">
        <f t="shared" si="0"/>
        <v>517245.30000000005</v>
      </c>
    </row>
    <row r="15" spans="1:7" ht="15.6" x14ac:dyDescent="0.3">
      <c r="A15" s="10" t="s">
        <v>14</v>
      </c>
      <c r="B15" s="12">
        <v>60565.58</v>
      </c>
      <c r="D15" s="9" t="s">
        <v>14</v>
      </c>
      <c r="E15" s="12">
        <v>39180.769999999997</v>
      </c>
      <c r="G15" s="12">
        <f t="shared" si="0"/>
        <v>99746.35</v>
      </c>
    </row>
    <row r="16" spans="1:7" ht="15.6" x14ac:dyDescent="0.3">
      <c r="A16" s="10" t="s">
        <v>15</v>
      </c>
      <c r="B16" s="12">
        <v>88500</v>
      </c>
      <c r="D16" s="9" t="s">
        <v>15</v>
      </c>
      <c r="E16" s="12">
        <v>88500</v>
      </c>
      <c r="G16" s="12">
        <f t="shared" si="0"/>
        <v>177000</v>
      </c>
    </row>
    <row r="17" spans="1:7" ht="15.6" x14ac:dyDescent="0.3">
      <c r="A17" s="10" t="s">
        <v>23</v>
      </c>
      <c r="B17" s="12">
        <v>8500</v>
      </c>
      <c r="D17" s="9" t="s">
        <v>23</v>
      </c>
      <c r="E17" s="12">
        <v>34000</v>
      </c>
      <c r="G17" s="12">
        <f t="shared" si="0"/>
        <v>42500</v>
      </c>
    </row>
    <row r="18" spans="1:7" ht="15.6" x14ac:dyDescent="0.3">
      <c r="A18" s="10" t="s">
        <v>38</v>
      </c>
      <c r="B18" s="12">
        <v>30000</v>
      </c>
      <c r="D18" s="9" t="s">
        <v>16</v>
      </c>
      <c r="E18" s="12">
        <v>30000</v>
      </c>
      <c r="G18" s="12">
        <f t="shared" si="0"/>
        <v>60000</v>
      </c>
    </row>
    <row r="19" spans="1:7" ht="46.8" x14ac:dyDescent="0.3">
      <c r="A19" s="10" t="s">
        <v>17</v>
      </c>
      <c r="B19" s="12">
        <f>16359.45+2181.24</f>
        <v>18540.690000000002</v>
      </c>
      <c r="D19" s="10" t="s">
        <v>17</v>
      </c>
      <c r="E19" s="12">
        <v>5453.15</v>
      </c>
      <c r="G19" s="12">
        <f t="shared" si="0"/>
        <v>23993.840000000004</v>
      </c>
    </row>
    <row r="20" spans="1:7" ht="15.6" x14ac:dyDescent="0.3">
      <c r="A20" s="10" t="s">
        <v>39</v>
      </c>
      <c r="B20" s="12">
        <v>28000</v>
      </c>
      <c r="D20" s="10" t="s">
        <v>18</v>
      </c>
      <c r="E20" s="12">
        <v>111548.39</v>
      </c>
      <c r="G20" s="12">
        <f t="shared" si="0"/>
        <v>139548.39000000001</v>
      </c>
    </row>
    <row r="21" spans="1:7" ht="31.2" x14ac:dyDescent="0.3">
      <c r="A21" s="10" t="s">
        <v>40</v>
      </c>
      <c r="B21" s="12">
        <v>3900</v>
      </c>
      <c r="D21" s="9" t="s">
        <v>19</v>
      </c>
      <c r="E21" s="12">
        <v>2600</v>
      </c>
      <c r="G21" s="12">
        <f t="shared" si="0"/>
        <v>6500</v>
      </c>
    </row>
    <row r="22" spans="1:7" ht="31.2" x14ac:dyDescent="0.3">
      <c r="A22" s="10" t="s">
        <v>41</v>
      </c>
      <c r="B22" s="12">
        <v>3290</v>
      </c>
      <c r="D22" s="9" t="s">
        <v>20</v>
      </c>
      <c r="E22" s="12">
        <v>1400</v>
      </c>
      <c r="G22" s="12">
        <f t="shared" si="0"/>
        <v>4690</v>
      </c>
    </row>
    <row r="23" spans="1:7" ht="31.2" x14ac:dyDescent="0.3">
      <c r="A23" s="10" t="s">
        <v>44</v>
      </c>
      <c r="B23" s="12">
        <v>10500</v>
      </c>
      <c r="D23" s="9" t="s">
        <v>24</v>
      </c>
      <c r="E23" s="12">
        <v>0</v>
      </c>
      <c r="G23" s="12">
        <f t="shared" si="0"/>
        <v>10500</v>
      </c>
    </row>
    <row r="24" spans="1:7" ht="15.6" x14ac:dyDescent="0.3">
      <c r="A24" s="24" t="s">
        <v>4</v>
      </c>
      <c r="B24" s="8">
        <v>60000</v>
      </c>
      <c r="D24" s="7" t="s">
        <v>4</v>
      </c>
      <c r="E24" s="8">
        <v>60000</v>
      </c>
      <c r="G24" s="8">
        <f t="shared" si="0"/>
        <v>120000</v>
      </c>
    </row>
    <row r="25" spans="1:7" ht="15.6" x14ac:dyDescent="0.3">
      <c r="A25" s="24" t="s">
        <v>42</v>
      </c>
      <c r="B25" s="8">
        <f>1289.48+32881.96+18697.58+141843.74+1100</f>
        <v>195812.76</v>
      </c>
      <c r="D25" s="7" t="s">
        <v>2</v>
      </c>
      <c r="E25" s="8">
        <f>31918.22+18149.59+137686.49+1251.69</f>
        <v>189005.99</v>
      </c>
      <c r="G25" s="8">
        <f t="shared" si="0"/>
        <v>384818.75</v>
      </c>
    </row>
    <row r="26" spans="1:7" ht="15.6" x14ac:dyDescent="0.3">
      <c r="A26" s="24" t="s">
        <v>5</v>
      </c>
      <c r="B26" s="8">
        <v>657410.12</v>
      </c>
      <c r="D26" s="7" t="s">
        <v>5</v>
      </c>
      <c r="E26" s="8">
        <v>539812.89</v>
      </c>
      <c r="G26" s="8">
        <f t="shared" si="0"/>
        <v>1197223.01</v>
      </c>
    </row>
    <row r="27" spans="1:7" ht="15.6" x14ac:dyDescent="0.3">
      <c r="A27" s="24" t="s">
        <v>3</v>
      </c>
      <c r="B27" s="8">
        <v>86609</v>
      </c>
      <c r="D27" s="7" t="s">
        <v>3</v>
      </c>
      <c r="E27" s="8">
        <v>71760</v>
      </c>
      <c r="G27" s="8">
        <f t="shared" si="0"/>
        <v>158369</v>
      </c>
    </row>
    <row r="28" spans="1:7" ht="15.6" x14ac:dyDescent="0.3">
      <c r="A28" s="24" t="s">
        <v>6</v>
      </c>
      <c r="B28" s="8">
        <f>60000+19984</f>
        <v>79984</v>
      </c>
      <c r="D28" s="7" t="s">
        <v>6</v>
      </c>
      <c r="E28" s="8">
        <v>156764.70000000001</v>
      </c>
      <c r="G28" s="8">
        <f t="shared" si="0"/>
        <v>236748.7</v>
      </c>
    </row>
    <row r="29" spans="1:7" ht="15.6" x14ac:dyDescent="0.3">
      <c r="A29" s="24" t="s">
        <v>7</v>
      </c>
      <c r="B29" s="8">
        <f>13200+18500</f>
        <v>31700</v>
      </c>
      <c r="D29" s="7" t="s">
        <v>7</v>
      </c>
      <c r="E29" s="8">
        <v>0</v>
      </c>
      <c r="G29" s="8">
        <f t="shared" si="0"/>
        <v>31700</v>
      </c>
    </row>
    <row r="30" spans="1:7" ht="15.6" x14ac:dyDescent="0.3">
      <c r="A30" s="24" t="s">
        <v>22</v>
      </c>
      <c r="B30" s="8">
        <v>11000</v>
      </c>
      <c r="D30" s="7" t="s">
        <v>22</v>
      </c>
      <c r="E30" s="8">
        <v>0</v>
      </c>
      <c r="G30" s="8">
        <f t="shared" si="0"/>
        <v>11000</v>
      </c>
    </row>
    <row r="31" spans="1:7" ht="15.6" x14ac:dyDescent="0.3">
      <c r="A31" s="24" t="s">
        <v>9</v>
      </c>
      <c r="B31" s="8">
        <f>176428.19-19984-6730</f>
        <v>149714.19</v>
      </c>
      <c r="D31" s="7" t="s">
        <v>9</v>
      </c>
      <c r="E31" s="8">
        <f>104562.4+19833.6</f>
        <v>124396</v>
      </c>
      <c r="G31" s="8">
        <f t="shared" si="0"/>
        <v>274110.19</v>
      </c>
    </row>
    <row r="32" spans="1:7" ht="15.6" x14ac:dyDescent="0.3">
      <c r="A32" s="25" t="s">
        <v>10</v>
      </c>
      <c r="B32" s="8">
        <v>6730</v>
      </c>
      <c r="D32" s="3" t="s">
        <v>10</v>
      </c>
      <c r="E32" s="8">
        <v>73856</v>
      </c>
      <c r="G32" s="8">
        <f t="shared" si="0"/>
        <v>80586</v>
      </c>
    </row>
    <row r="33" spans="1:7" ht="15.6" x14ac:dyDescent="0.3">
      <c r="A33" s="25" t="s">
        <v>8</v>
      </c>
      <c r="B33" s="8">
        <v>11000</v>
      </c>
      <c r="D33" s="3" t="s">
        <v>8</v>
      </c>
      <c r="E33" s="8">
        <v>0</v>
      </c>
      <c r="G33" s="8">
        <f t="shared" si="0"/>
        <v>11000</v>
      </c>
    </row>
    <row r="34" spans="1:7" ht="31.2" x14ac:dyDescent="0.3">
      <c r="A34" s="24" t="s">
        <v>29</v>
      </c>
      <c r="B34" s="8">
        <f>2800</f>
        <v>2800</v>
      </c>
      <c r="D34" s="7" t="s">
        <v>29</v>
      </c>
      <c r="E34" s="8">
        <v>4939.32</v>
      </c>
      <c r="G34" s="8">
        <f t="shared" si="0"/>
        <v>7739.32</v>
      </c>
    </row>
    <row r="35" spans="1:7" ht="46.8" x14ac:dyDescent="0.3">
      <c r="A35" s="15" t="s">
        <v>27</v>
      </c>
      <c r="B35" s="8">
        <v>0</v>
      </c>
      <c r="D35" s="15" t="s">
        <v>27</v>
      </c>
      <c r="E35" s="8">
        <v>60000</v>
      </c>
      <c r="G35" s="8">
        <f t="shared" si="0"/>
        <v>60000</v>
      </c>
    </row>
    <row r="36" spans="1:7" ht="15.6" x14ac:dyDescent="0.3">
      <c r="A36" s="24" t="s">
        <v>31</v>
      </c>
      <c r="B36" s="8">
        <v>0</v>
      </c>
      <c r="D36" s="7" t="s">
        <v>31</v>
      </c>
      <c r="E36" s="16">
        <v>35700</v>
      </c>
      <c r="G36" s="8">
        <f t="shared" si="0"/>
        <v>35700</v>
      </c>
    </row>
    <row r="37" spans="1:7" ht="15.6" x14ac:dyDescent="0.3">
      <c r="A37" s="24" t="s">
        <v>28</v>
      </c>
      <c r="B37" s="17">
        <v>0</v>
      </c>
      <c r="D37" s="7" t="s">
        <v>28</v>
      </c>
      <c r="E37" s="17">
        <v>50000</v>
      </c>
      <c r="G37" s="8">
        <f t="shared" si="0"/>
        <v>50000</v>
      </c>
    </row>
    <row r="38" spans="1:7" ht="31.2" x14ac:dyDescent="0.3">
      <c r="A38" s="15" t="s">
        <v>43</v>
      </c>
      <c r="B38" s="17">
        <v>0</v>
      </c>
      <c r="D38" s="14" t="s">
        <v>30</v>
      </c>
      <c r="E38" s="17">
        <v>32650.9</v>
      </c>
      <c r="G38" s="8">
        <f t="shared" si="0"/>
        <v>32650.9</v>
      </c>
    </row>
  </sheetData>
  <mergeCells count="1">
    <mergeCell ref="A2:G2"/>
  </mergeCells>
  <pageMargins left="0.51181102362204722" right="0.11811023622047245" top="0.35433070866141736" bottom="0.35433070866141736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Декабрь_1кв_1корпус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Nesterov</dc:creator>
  <cp:lastModifiedBy>Дмитрий Тарасов</cp:lastModifiedBy>
  <cp:lastPrinted>2022-06-21T14:45:49Z</cp:lastPrinted>
  <dcterms:created xsi:type="dcterms:W3CDTF">2022-05-16T06:30:49Z</dcterms:created>
  <dcterms:modified xsi:type="dcterms:W3CDTF">2022-06-28T07:46:17Z</dcterms:modified>
</cp:coreProperties>
</file>